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org">[1]Титульный!$G$18</definedName>
  </definedNames>
  <calcPr calcId="125725"/>
</workbook>
</file>

<file path=xl/calcChain.xml><?xml version="1.0" encoding="utf-8"?>
<calcChain xmlns="http://schemas.openxmlformats.org/spreadsheetml/2006/main">
  <c r="D85" i="1"/>
  <c r="D84"/>
  <c r="D83"/>
  <c r="H80"/>
  <c r="F80"/>
  <c r="D79"/>
  <c r="G78"/>
  <c r="G77" s="1"/>
  <c r="G80" s="1"/>
  <c r="E78"/>
  <c r="D78"/>
  <c r="E77"/>
  <c r="E80" s="1"/>
  <c r="D75"/>
  <c r="D73"/>
  <c r="H70"/>
  <c r="G70"/>
  <c r="F70"/>
  <c r="E70"/>
  <c r="D70"/>
  <c r="D69"/>
  <c r="G68"/>
  <c r="D68" s="1"/>
  <c r="D66"/>
  <c r="D65"/>
  <c r="H64"/>
  <c r="F64"/>
  <c r="E64"/>
  <c r="D63"/>
  <c r="D62"/>
  <c r="D61"/>
  <c r="D60"/>
  <c r="H58"/>
  <c r="F58"/>
  <c r="E58"/>
  <c r="E56"/>
  <c r="E74" s="1"/>
  <c r="H54"/>
  <c r="G54"/>
  <c r="F54"/>
  <c r="H51"/>
  <c r="G51"/>
  <c r="F51"/>
  <c r="E51"/>
  <c r="D51" s="1"/>
  <c r="G49"/>
  <c r="D49" s="1"/>
  <c r="H47"/>
  <c r="F47"/>
  <c r="E47"/>
  <c r="D46"/>
  <c r="H45"/>
  <c r="H81" s="1"/>
  <c r="F45"/>
  <c r="F81" s="1"/>
  <c r="H42"/>
  <c r="F42"/>
  <c r="D41"/>
  <c r="D40"/>
  <c r="G39"/>
  <c r="G42" s="1"/>
  <c r="E39"/>
  <c r="E42" s="1"/>
  <c r="D37"/>
  <c r="D35"/>
  <c r="H32"/>
  <c r="H26" s="1"/>
  <c r="G32"/>
  <c r="F32"/>
  <c r="F26" s="1"/>
  <c r="E32"/>
  <c r="D32"/>
  <c r="D31"/>
  <c r="D30"/>
  <c r="G29"/>
  <c r="D29"/>
  <c r="D28"/>
  <c r="D27"/>
  <c r="G26"/>
  <c r="E26"/>
  <c r="D26" s="1"/>
  <c r="D25"/>
  <c r="D24"/>
  <c r="D23"/>
  <c r="D22"/>
  <c r="H20"/>
  <c r="F20"/>
  <c r="E20"/>
  <c r="D18"/>
  <c r="H16"/>
  <c r="G16"/>
  <c r="F16"/>
  <c r="E16"/>
  <c r="D16"/>
  <c r="H13"/>
  <c r="G13"/>
  <c r="F13"/>
  <c r="E13"/>
  <c r="D13" s="1"/>
  <c r="D11"/>
  <c r="H9"/>
  <c r="G9"/>
  <c r="F9"/>
  <c r="E9"/>
  <c r="D9" s="1"/>
  <c r="D8"/>
  <c r="G7"/>
  <c r="E7"/>
  <c r="F7" l="1"/>
  <c r="F43" s="1"/>
  <c r="H7"/>
  <c r="H43" s="1"/>
  <c r="D42"/>
  <c r="G67"/>
  <c r="D67" s="1"/>
  <c r="G59"/>
  <c r="D74"/>
  <c r="D80"/>
  <c r="E36"/>
  <c r="D39"/>
  <c r="G47"/>
  <c r="E54"/>
  <c r="D54" s="1"/>
  <c r="D56"/>
  <c r="D77"/>
  <c r="D7" l="1"/>
  <c r="G64"/>
  <c r="D64" s="1"/>
  <c r="G21"/>
  <c r="D36"/>
  <c r="G45"/>
  <c r="D47"/>
  <c r="D59"/>
  <c r="G58"/>
  <c r="D58" s="1"/>
  <c r="E45"/>
  <c r="E43"/>
  <c r="E81" l="1"/>
  <c r="D45"/>
  <c r="D21"/>
  <c r="G20"/>
  <c r="G38"/>
  <c r="D20" l="1"/>
  <c r="G43"/>
  <c r="D43" s="1"/>
  <c r="D38"/>
  <c r="G76"/>
  <c r="D76" l="1"/>
  <c r="G81"/>
  <c r="D81" s="1"/>
</calcChain>
</file>

<file path=xl/sharedStrings.xml><?xml version="1.0" encoding="utf-8"?>
<sst xmlns="http://schemas.openxmlformats.org/spreadsheetml/2006/main" count="213" uniqueCount="167">
  <si>
    <t>ВН</t>
  </si>
  <si>
    <t>СН1</t>
  </si>
  <si>
    <t>СН2</t>
  </si>
  <si>
    <t>Поступление в сеть из других уровней напряжения (трансформация)</t>
  </si>
  <si>
    <t xml:space="preserve">НН </t>
  </si>
  <si>
    <t>Отпуск в сеть других уровней напряжения</t>
  </si>
  <si>
    <t>Хозяйственные нужды организации</t>
  </si>
  <si>
    <t>Генерация на установках организации (совмещение деятельности)</t>
  </si>
  <si>
    <t>Собственное потребление (совмещение деятельности)</t>
  </si>
  <si>
    <t>Небаланс</t>
  </si>
  <si>
    <t>I. Электроэнергия (тыс. кВт ч)</t>
  </si>
  <si>
    <t>1</t>
  </si>
  <si>
    <t>Поступление в сеть из других организаций:</t>
  </si>
  <si>
    <t>1.1</t>
  </si>
  <si>
    <t>из сетей ПАО "ФСК ЕЭС"</t>
  </si>
  <si>
    <t>1.2</t>
  </si>
  <si>
    <t>от генерирующих компаний и блок-станций:</t>
  </si>
  <si>
    <t>1.2.1</t>
  </si>
  <si>
    <t>АО "ТГК - 11"</t>
  </si>
  <si>
    <t>Добавить организацию</t>
  </si>
  <si>
    <t>1.3</t>
  </si>
  <si>
    <t>от несетевых организаций:</t>
  </si>
  <si>
    <t>230</t>
  </si>
  <si>
    <t>1.4</t>
  </si>
  <si>
    <t>от смежных сетевых организаций:</t>
  </si>
  <si>
    <t>430</t>
  </si>
  <si>
    <t>1.4.1</t>
  </si>
  <si>
    <t>Филиал ПАО "МРСК Сибири" - "Омскэнерго"</t>
  </si>
  <si>
    <t>2</t>
  </si>
  <si>
    <t>630</t>
  </si>
  <si>
    <t>2.1</t>
  </si>
  <si>
    <t>640</t>
  </si>
  <si>
    <t>2.2</t>
  </si>
  <si>
    <t>650</t>
  </si>
  <si>
    <t>2.3</t>
  </si>
  <si>
    <t>660</t>
  </si>
  <si>
    <t>2.4</t>
  </si>
  <si>
    <t>670</t>
  </si>
  <si>
    <t>3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</si>
  <si>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</si>
  <si>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</si>
  <si>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</si>
  <si>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</si>
  <si>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</si>
  <si>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энергии, в том числе:</t>
  </si>
  <si>
    <t>700</t>
  </si>
  <si>
    <t>4.1.1</t>
  </si>
  <si>
    <t>потребителям, опосредованно подключенным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</si>
  <si>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</si>
  <si>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</si>
  <si>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</si>
  <si>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</si>
  <si>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</si>
  <si>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</si>
  <si>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</si>
  <si>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</si>
  <si>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740</t>
  </si>
  <si>
    <t>4.3</t>
  </si>
  <si>
    <t>смежным сетевым организациям:</t>
  </si>
  <si>
    <t>750</t>
  </si>
  <si>
    <t>4.4</t>
  </si>
  <si>
    <t>населению и приравненным к нему категориям</t>
  </si>
  <si>
    <t>950</t>
  </si>
  <si>
    <t>5</t>
  </si>
  <si>
    <t>960</t>
  </si>
  <si>
    <t>6</t>
  </si>
  <si>
    <t>970</t>
  </si>
  <si>
    <t>7</t>
  </si>
  <si>
    <t>980</t>
  </si>
  <si>
    <t>8</t>
  </si>
  <si>
    <t>Общий объем потерь (фактические объемы),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</si>
  <si>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</si>
  <si>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</si>
  <si>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</si>
  <si>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</si>
  <si>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</si>
  <si>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(объемы потерь учтенные в сводном прогнозном балансе)</t>
  </si>
  <si>
    <t>1010</t>
  </si>
  <si>
    <t>10</t>
  </si>
  <si>
    <t>Объем превышения фактических объемов потерь электрической энергии над объемами потерь, учтенными в сводном прогнозном балансе за соответствующий расчетный период</t>
  </si>
  <si>
    <t>1020</t>
  </si>
  <si>
    <t>11</t>
  </si>
  <si>
    <t>1030</t>
  </si>
  <si>
    <t>II. Мощность (МВт)</t>
  </si>
  <si>
    <t>12</t>
  </si>
  <si>
    <t>1040</t>
  </si>
  <si>
    <t>12.1</t>
  </si>
  <si>
    <t>1050</t>
  </si>
  <si>
    <t>12.2</t>
  </si>
  <si>
    <t>1060</t>
  </si>
  <si>
    <t>12.2.1</t>
  </si>
  <si>
    <t>12.3</t>
  </si>
  <si>
    <t>1260</t>
  </si>
  <si>
    <t>12.4</t>
  </si>
  <si>
    <t>1460</t>
  </si>
  <si>
    <t>12.4.1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</si>
  <si>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</si>
  <si>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</si>
  <si>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</si>
  <si>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</si>
  <si>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</si>
  <si>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</si>
  <si>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</si>
  <si>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</si>
  <si>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</si>
  <si>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</si>
  <si>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</si>
  <si>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</si>
  <si>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</si>
  <si>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</si>
  <si>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</si>
  <si>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</si>
  <si>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</si>
  <si>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</si>
  <si>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</si>
  <si>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</si>
  <si>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</si>
  <si>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</si>
  <si>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</si>
  <si>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</si>
  <si>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</si>
  <si>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</si>
  <si>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</si>
  <si>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</si>
  <si>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</si>
  <si>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</si>
  <si>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</si>
  <si>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</si>
  <si>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</si>
  <si>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</si>
  <si>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</si>
  <si>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</si>
  <si>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</si>
  <si>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</si>
  <si>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</si>
  <si>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</si>
  <si>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</si>
  <si>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</si>
  <si>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</si>
  <si>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</si>
  <si>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</si>
  <si>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 (МВт)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</si>
  <si>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</si>
  <si>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</si>
  <si>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</si>
  <si>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</si>
  <si>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</si>
  <si>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</si>
  <si>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</si>
  <si>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</si>
  <si>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</si>
  <si>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№ п/п</t>
  </si>
  <si>
    <t>Наименование показателя</t>
  </si>
  <si>
    <t>Код строки</t>
  </si>
  <si>
    <t>Всего</t>
  </si>
  <si>
    <t>В том числе по уровню напряжения</t>
  </si>
  <si>
    <t>НН</t>
  </si>
  <si>
    <t>1.2.0</t>
  </si>
  <si>
    <t>30</t>
  </si>
  <si>
    <t>1.3.0</t>
  </si>
  <si>
    <t>1.4.0</t>
  </si>
  <si>
    <t>4.3.0</t>
  </si>
  <si>
    <t>12.2.0</t>
  </si>
  <si>
    <t>12.3.0</t>
  </si>
  <si>
    <t>12.4.0</t>
  </si>
  <si>
    <t>15.3.0</t>
  </si>
  <si>
    <t>Баланс об отпуске (передаче) электроэнергии и мощности ПАО "Омский каучук" в 2019 г. факт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</si>
</sst>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name val="Tahoma"/>
      <family val="2"/>
      <charset val="204"/>
    </font>
    <font>
      <b/>
      <sz val="10"/>
      <color indexed="63"/>
      <name val="Tahoma"/>
      <family val="2"/>
      <charset val="204"/>
    </font>
    <font>
      <sz val="9"/>
      <color indexed="63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23"/>
      <name val="Tahoma"/>
      <family val="2"/>
      <charset val="204"/>
    </font>
    <font>
      <sz val="9"/>
      <color theme="0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lightDown">
        <fgColor indexed="22"/>
      </patternFill>
    </fill>
  </fills>
  <borders count="9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</borders>
  <cellStyleXfs count="7">
    <xf numFmtId="0" fontId="0" fillId="0" borderId="0"/>
    <xf numFmtId="0" fontId="1" fillId="0" borderId="0"/>
    <xf numFmtId="49" fontId="3" fillId="0" borderId="0" applyBorder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42">
    <xf numFmtId="0" fontId="0" fillId="0" borderId="0" xfId="0"/>
    <xf numFmtId="49" fontId="5" fillId="0" borderId="5" xfId="2" applyNumberFormat="1" applyFont="1" applyBorder="1" applyAlignment="1" applyProtection="1">
      <alignment vertical="center"/>
    </xf>
    <xf numFmtId="49" fontId="5" fillId="5" borderId="6" xfId="2" applyFont="1" applyFill="1" applyBorder="1" applyAlignment="1">
      <alignment vertical="center" wrapText="1"/>
    </xf>
    <xf numFmtId="49" fontId="5" fillId="0" borderId="6" xfId="2" applyFont="1" applyBorder="1" applyAlignment="1">
      <alignment horizontal="center" vertical="center" wrapText="1"/>
    </xf>
    <xf numFmtId="165" fontId="5" fillId="2" borderId="6" xfId="2" applyNumberFormat="1" applyFont="1" applyFill="1" applyBorder="1" applyAlignment="1" applyProtection="1">
      <alignment horizontal="right" vertical="center"/>
    </xf>
    <xf numFmtId="49" fontId="5" fillId="0" borderId="6" xfId="2" applyFont="1" applyBorder="1" applyAlignment="1">
      <alignment horizontal="left" vertical="center" wrapText="1" indent="1"/>
    </xf>
    <xf numFmtId="165" fontId="5" fillId="6" borderId="6" xfId="2" applyNumberFormat="1" applyFont="1" applyFill="1" applyBorder="1" applyAlignment="1" applyProtection="1">
      <alignment horizontal="right" vertical="center"/>
      <protection locked="0"/>
    </xf>
    <xf numFmtId="0" fontId="5" fillId="7" borderId="2" xfId="3" applyFont="1" applyFill="1" applyBorder="1" applyAlignment="1" applyProtection="1">
      <alignment horizontal="left" vertical="center"/>
    </xf>
    <xf numFmtId="0" fontId="5" fillId="0" borderId="2" xfId="2" applyNumberFormat="1" applyFont="1" applyBorder="1" applyAlignment="1">
      <alignment horizontal="center" vertical="center" wrapText="1"/>
    </xf>
    <xf numFmtId="165" fontId="5" fillId="2" borderId="2" xfId="2" applyNumberFormat="1" applyFont="1" applyFill="1" applyBorder="1" applyAlignment="1" applyProtection="1">
      <alignment horizontal="right" vertical="center"/>
    </xf>
    <xf numFmtId="165" fontId="5" fillId="6" borderId="2" xfId="2" applyNumberFormat="1" applyFont="1" applyFill="1" applyBorder="1" applyAlignment="1" applyProtection="1">
      <alignment horizontal="right" vertical="center"/>
      <protection locked="0"/>
    </xf>
    <xf numFmtId="164" fontId="5" fillId="3" borderId="6" xfId="2" applyNumberFormat="1" applyFont="1" applyFill="1" applyBorder="1" applyAlignment="1" applyProtection="1">
      <alignment horizontal="right" vertical="center"/>
      <protection locked="0"/>
    </xf>
    <xf numFmtId="165" fontId="5" fillId="6" borderId="5" xfId="2" applyNumberFormat="1" applyFont="1" applyFill="1" applyBorder="1" applyAlignment="1" applyProtection="1">
      <alignment horizontal="right" vertical="center"/>
      <protection locked="0"/>
    </xf>
    <xf numFmtId="49" fontId="6" fillId="9" borderId="2" xfId="0" applyNumberFormat="1" applyFont="1" applyFill="1" applyBorder="1" applyAlignment="1" applyProtection="1">
      <alignment horizontal="center" vertical="top"/>
    </xf>
    <xf numFmtId="0" fontId="6" fillId="9" borderId="3" xfId="0" applyFont="1" applyFill="1" applyBorder="1" applyAlignment="1" applyProtection="1">
      <alignment horizontal="left" vertical="center" indent="1"/>
    </xf>
    <xf numFmtId="0" fontId="6" fillId="9" borderId="3" xfId="0" applyFont="1" applyFill="1" applyBorder="1" applyAlignment="1" applyProtection="1">
      <alignment horizontal="center" vertical="top"/>
    </xf>
    <xf numFmtId="0" fontId="6" fillId="9" borderId="4" xfId="0" applyFont="1" applyFill="1" applyBorder="1" applyAlignment="1" applyProtection="1">
      <alignment horizontal="center" vertical="top"/>
    </xf>
    <xf numFmtId="164" fontId="5" fillId="0" borderId="6" xfId="2" applyNumberFormat="1" applyFont="1" applyFill="1" applyBorder="1" applyAlignment="1" applyProtection="1">
      <alignment horizontal="right" vertical="center"/>
    </xf>
    <xf numFmtId="49" fontId="5" fillId="5" borderId="6" xfId="2" applyFont="1" applyFill="1" applyBorder="1" applyAlignment="1">
      <alignment horizontal="left" vertical="center" wrapText="1"/>
    </xf>
    <xf numFmtId="49" fontId="5" fillId="0" borderId="6" xfId="2" applyFont="1" applyFill="1" applyBorder="1" applyAlignment="1" applyProtection="1">
      <alignment horizontal="center" vertical="center" wrapText="1"/>
    </xf>
    <xf numFmtId="49" fontId="5" fillId="0" borderId="6" xfId="2" applyFont="1" applyBorder="1" applyAlignment="1">
      <alignment horizontal="left" vertical="center" wrapText="1" indent="2"/>
    </xf>
    <xf numFmtId="49" fontId="5" fillId="0" borderId="6" xfId="2" applyFont="1" applyBorder="1" applyAlignment="1">
      <alignment horizontal="left" vertical="center" wrapText="1" indent="3"/>
    </xf>
    <xf numFmtId="0" fontId="6" fillId="9" borderId="2" xfId="0" applyFont="1" applyFill="1" applyBorder="1" applyAlignment="1" applyProtection="1">
      <alignment horizontal="center" vertical="top"/>
    </xf>
    <xf numFmtId="49" fontId="5" fillId="0" borderId="6" xfId="2" applyFont="1" applyFill="1" applyBorder="1" applyAlignment="1" applyProtection="1">
      <alignment horizontal="left" vertical="center" wrapText="1" indent="1"/>
    </xf>
    <xf numFmtId="165" fontId="5" fillId="0" borderId="6" xfId="2" applyNumberFormat="1" applyFont="1" applyFill="1" applyBorder="1" applyAlignment="1" applyProtection="1">
      <alignment horizontal="right" vertical="center"/>
    </xf>
    <xf numFmtId="49" fontId="5" fillId="4" borderId="2" xfId="2" applyFont="1" applyFill="1" applyBorder="1" applyAlignment="1">
      <alignment horizontal="center" vertical="center"/>
    </xf>
    <xf numFmtId="49" fontId="5" fillId="4" borderId="3" xfId="2" applyFont="1" applyFill="1" applyBorder="1" applyAlignment="1">
      <alignment horizontal="center" vertical="center"/>
    </xf>
    <xf numFmtId="49" fontId="5" fillId="4" borderId="4" xfId="2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justify" vertical="top"/>
    </xf>
    <xf numFmtId="0" fontId="5" fillId="0" borderId="7" xfId="5" applyFont="1" applyBorder="1" applyAlignment="1" applyProtection="1">
      <alignment horizontal="center" vertical="center" wrapText="1"/>
    </xf>
    <xf numFmtId="0" fontId="5" fillId="0" borderId="6" xfId="6" applyFont="1" applyBorder="1" applyAlignment="1" applyProtection="1">
      <alignment horizontal="center" vertical="center" wrapText="1"/>
    </xf>
    <xf numFmtId="0" fontId="5" fillId="0" borderId="7" xfId="6" applyFont="1" applyBorder="1" applyAlignment="1" applyProtection="1">
      <alignment horizontal="center" vertical="center" wrapText="1"/>
    </xf>
    <xf numFmtId="0" fontId="5" fillId="0" borderId="8" xfId="5" applyFont="1" applyBorder="1" applyAlignment="1" applyProtection="1">
      <alignment horizontal="center" vertical="center" wrapText="1"/>
    </xf>
    <xf numFmtId="0" fontId="5" fillId="0" borderId="2" xfId="6" applyFont="1" applyBorder="1" applyAlignment="1" applyProtection="1">
      <alignment horizontal="center" vertical="center" wrapText="1"/>
    </xf>
    <xf numFmtId="0" fontId="5" fillId="0" borderId="2" xfId="6" applyFont="1" applyBorder="1" applyAlignment="1" applyProtection="1">
      <alignment horizontal="center" vertical="center" wrapText="1"/>
    </xf>
    <xf numFmtId="0" fontId="5" fillId="0" borderId="5" xfId="6" applyFont="1" applyBorder="1" applyAlignment="1" applyProtection="1">
      <alignment horizontal="center" vertical="center" wrapText="1"/>
    </xf>
    <xf numFmtId="0" fontId="7" fillId="0" borderId="0" xfId="5" applyFont="1" applyBorder="1" applyAlignment="1" applyProtection="1">
      <alignment horizontal="center" vertical="center" wrapText="1"/>
    </xf>
    <xf numFmtId="49" fontId="8" fillId="0" borderId="2" xfId="2" applyNumberFormat="1" applyFont="1" applyBorder="1" applyAlignment="1" applyProtection="1">
      <alignment vertical="center"/>
    </xf>
    <xf numFmtId="49" fontId="5" fillId="0" borderId="1" xfId="2" applyFont="1" applyFill="1" applyBorder="1" applyAlignment="1" applyProtection="1">
      <alignment horizontal="left" vertical="center" wrapText="1" indent="1"/>
    </xf>
    <xf numFmtId="49" fontId="8" fillId="0" borderId="1" xfId="2" applyFont="1" applyFill="1" applyBorder="1" applyAlignment="1" applyProtection="1">
      <alignment horizontal="center" vertical="center" wrapText="1"/>
    </xf>
    <xf numFmtId="164" fontId="5" fillId="0" borderId="1" xfId="2" applyNumberFormat="1" applyFont="1" applyFill="1" applyBorder="1" applyAlignment="1" applyProtection="1">
      <alignment horizontal="right" vertical="center"/>
    </xf>
    <xf numFmtId="0" fontId="0" fillId="8" borderId="5" xfId="4" applyNumberFormat="1" applyFont="1" applyFill="1" applyBorder="1" applyAlignment="1" applyProtection="1">
      <alignment horizontal="left" vertical="center" wrapText="1" indent="2"/>
    </xf>
  </cellXfs>
  <cellStyles count="7">
    <cellStyle name="Обычный" xfId="0" builtinId="0"/>
    <cellStyle name="Обычный 10" xfId="2"/>
    <cellStyle name="Обычный_MINENERGO.340.PRIL79(v0.1)" xfId="3"/>
    <cellStyle name="Обычный_ЖКУ_проект3" xfId="4"/>
    <cellStyle name="Обычный_Полезный отпуск электроэнергии и мощности, реализуемой по регулируемым ценам" xfId="5"/>
    <cellStyle name="Обычный_Сведения об отпуске (передаче) электроэнергии потребителям распределительными сетевыми организациями" xfId="6"/>
    <cellStyle name="Обычный_Шаблон по источникам для Модуля Реестр (2)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9;&#1085;&#1077;&#1088;&#1075;&#1086;&#1091;&#1087;&#1088;&#1072;&#1074;&#1083;&#1077;&#1085;&#1080;&#1077;\&#1050;&#1080;&#1085;&#1086;&#1083;&#1100;\&#1054;&#1090;&#1095;&#1077;&#1090;&#1099;%20&#1087;&#1086;%2046%20&#1092;&#1086;&#1088;&#1084;&#1077;\46EP.ST_Omskiy_Kauchuk_2016(v2.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gion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8">
          <cell r="G18" t="str">
            <v>ПАО "Омский каучук"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5"/>
  <sheetViews>
    <sheetView tabSelected="1" workbookViewId="0">
      <selection activeCell="F15" sqref="F15"/>
    </sheetView>
  </sheetViews>
  <sheetFormatPr defaultRowHeight="14.4"/>
  <cols>
    <col min="1" max="1" width="4.6640625" customWidth="1"/>
    <col min="2" max="2" width="43.88671875" customWidth="1"/>
    <col min="3" max="3" width="6.44140625" customWidth="1"/>
    <col min="4" max="4" width="14.21875" customWidth="1"/>
    <col min="5" max="5" width="12.77734375" customWidth="1"/>
    <col min="6" max="6" width="14.5546875" customWidth="1"/>
    <col min="7" max="7" width="11.33203125" customWidth="1"/>
  </cols>
  <sheetData>
    <row r="1" spans="1:8">
      <c r="B1" s="28" t="s">
        <v>166</v>
      </c>
      <c r="C1" s="28"/>
      <c r="D1" s="28"/>
      <c r="E1" s="28"/>
      <c r="F1" s="28"/>
      <c r="G1" s="28"/>
      <c r="H1" s="28"/>
    </row>
    <row r="3" spans="1:8">
      <c r="A3" s="29" t="s">
        <v>151</v>
      </c>
      <c r="B3" s="30" t="s">
        <v>152</v>
      </c>
      <c r="C3" s="30" t="s">
        <v>153</v>
      </c>
      <c r="D3" s="30" t="s">
        <v>154</v>
      </c>
      <c r="E3" s="30" t="s">
        <v>155</v>
      </c>
      <c r="F3" s="30"/>
      <c r="G3" s="30"/>
      <c r="H3" s="31"/>
    </row>
    <row r="4" spans="1:8">
      <c r="A4" s="32"/>
      <c r="B4" s="33"/>
      <c r="C4" s="33"/>
      <c r="D4" s="33"/>
      <c r="E4" s="34" t="s">
        <v>0</v>
      </c>
      <c r="F4" s="34" t="s">
        <v>1</v>
      </c>
      <c r="G4" s="34" t="s">
        <v>2</v>
      </c>
      <c r="H4" s="35" t="s">
        <v>156</v>
      </c>
    </row>
    <row r="5" spans="1:8" ht="16.2" customHeight="1">
      <c r="A5" s="36">
        <v>0</v>
      </c>
      <c r="B5" s="36">
        <v>1</v>
      </c>
      <c r="C5" s="36">
        <v>2</v>
      </c>
      <c r="D5" s="36">
        <v>3</v>
      </c>
      <c r="E5" s="36">
        <v>4</v>
      </c>
      <c r="F5" s="36">
        <v>5</v>
      </c>
      <c r="G5" s="36">
        <v>6</v>
      </c>
      <c r="H5" s="36">
        <v>7</v>
      </c>
    </row>
    <row r="6" spans="1:8" ht="10.8" customHeight="1">
      <c r="A6" s="25" t="s">
        <v>10</v>
      </c>
      <c r="B6" s="26"/>
      <c r="C6" s="26"/>
      <c r="D6" s="26"/>
      <c r="E6" s="26"/>
      <c r="F6" s="26"/>
      <c r="G6" s="26"/>
      <c r="H6" s="27"/>
    </row>
    <row r="7" spans="1:8" ht="14.4" customHeight="1">
      <c r="A7" s="1" t="s">
        <v>11</v>
      </c>
      <c r="B7" s="2" t="s">
        <v>12</v>
      </c>
      <c r="C7" s="3">
        <v>10</v>
      </c>
      <c r="D7" s="4">
        <f>SUM(E7:H7)</f>
        <v>334056.11099999998</v>
      </c>
      <c r="E7" s="4">
        <f>E8+E9+E13+E16</f>
        <v>293579.76699999999</v>
      </c>
      <c r="F7" s="4">
        <f>F8+F9+F13+F16</f>
        <v>0</v>
      </c>
      <c r="G7" s="4">
        <f>G8+G9+G13+G16</f>
        <v>40476.343999999997</v>
      </c>
      <c r="H7" s="4">
        <f>H8+H9+H13+H16</f>
        <v>0</v>
      </c>
    </row>
    <row r="8" spans="1:8">
      <c r="A8" s="1" t="s">
        <v>13</v>
      </c>
      <c r="B8" s="5" t="s">
        <v>14</v>
      </c>
      <c r="C8" s="3">
        <v>20</v>
      </c>
      <c r="D8" s="4">
        <f t="shared" ref="D8:D85" si="0">SUM(E8:H8)</f>
        <v>0</v>
      </c>
      <c r="E8" s="6"/>
      <c r="F8" s="6"/>
      <c r="G8" s="6"/>
      <c r="H8" s="6"/>
    </row>
    <row r="9" spans="1:8">
      <c r="A9" s="1" t="s">
        <v>15</v>
      </c>
      <c r="B9" s="5" t="s">
        <v>16</v>
      </c>
      <c r="C9" s="3">
        <v>30</v>
      </c>
      <c r="D9" s="4">
        <f t="shared" si="0"/>
        <v>40476.343999999997</v>
      </c>
      <c r="E9" s="4">
        <f>SUM(E10:E12)</f>
        <v>0</v>
      </c>
      <c r="F9" s="4">
        <f>SUM(F10:F12)</f>
        <v>0</v>
      </c>
      <c r="G9" s="4">
        <f>SUM(G10:G12)</f>
        <v>40476.343999999997</v>
      </c>
      <c r="H9" s="4">
        <f>SUM(H10:H12)</f>
        <v>0</v>
      </c>
    </row>
    <row r="10" spans="1:8">
      <c r="A10" s="37" t="s">
        <v>157</v>
      </c>
      <c r="B10" s="38"/>
      <c r="C10" s="39" t="s">
        <v>158</v>
      </c>
      <c r="D10" s="40"/>
      <c r="E10" s="40"/>
      <c r="F10" s="40"/>
      <c r="G10" s="40"/>
      <c r="H10" s="40"/>
    </row>
    <row r="11" spans="1:8">
      <c r="A11" s="7" t="s">
        <v>17</v>
      </c>
      <c r="B11" s="41" t="s">
        <v>18</v>
      </c>
      <c r="C11" s="8">
        <v>31</v>
      </c>
      <c r="D11" s="9">
        <f>SUM(E11:H11)</f>
        <v>40476.343999999997</v>
      </c>
      <c r="E11" s="10"/>
      <c r="F11" s="10"/>
      <c r="G11" s="11">
        <v>40476.343999999997</v>
      </c>
      <c r="H11" s="12"/>
    </row>
    <row r="12" spans="1:8">
      <c r="A12" s="13"/>
      <c r="B12" s="14" t="s">
        <v>19</v>
      </c>
      <c r="C12" s="15"/>
      <c r="D12" s="15"/>
      <c r="E12" s="15"/>
      <c r="F12" s="15"/>
      <c r="G12" s="15"/>
      <c r="H12" s="16"/>
    </row>
    <row r="13" spans="1:8">
      <c r="A13" s="1" t="s">
        <v>20</v>
      </c>
      <c r="B13" s="5" t="s">
        <v>21</v>
      </c>
      <c r="C13" s="3" t="s">
        <v>22</v>
      </c>
      <c r="D13" s="4">
        <f t="shared" si="0"/>
        <v>0</v>
      </c>
      <c r="E13" s="4">
        <f>SUM(E14:E15)</f>
        <v>0</v>
      </c>
      <c r="F13" s="4">
        <f>SUM(F14:F15)</f>
        <v>0</v>
      </c>
      <c r="G13" s="4">
        <f>SUM(G14:G15)</f>
        <v>0</v>
      </c>
      <c r="H13" s="4">
        <f>SUM(H14:H15)</f>
        <v>0</v>
      </c>
    </row>
    <row r="14" spans="1:8">
      <c r="A14" s="37" t="s">
        <v>159</v>
      </c>
      <c r="B14" s="38"/>
      <c r="C14" s="39" t="s">
        <v>22</v>
      </c>
      <c r="D14" s="40"/>
      <c r="E14" s="40"/>
      <c r="F14" s="40"/>
      <c r="G14" s="40"/>
      <c r="H14" s="40"/>
    </row>
    <row r="15" spans="1:8">
      <c r="A15" s="13"/>
      <c r="B15" s="14" t="s">
        <v>19</v>
      </c>
      <c r="C15" s="15"/>
      <c r="D15" s="15"/>
      <c r="E15" s="15"/>
      <c r="F15" s="15"/>
      <c r="G15" s="15"/>
      <c r="H15" s="16"/>
    </row>
    <row r="16" spans="1:8">
      <c r="A16" s="1" t="s">
        <v>23</v>
      </c>
      <c r="B16" s="5" t="s">
        <v>24</v>
      </c>
      <c r="C16" s="3" t="s">
        <v>25</v>
      </c>
      <c r="D16" s="4">
        <f t="shared" si="0"/>
        <v>293579.76699999999</v>
      </c>
      <c r="E16" s="4">
        <f>SUM(E17:E19)</f>
        <v>293579.76699999999</v>
      </c>
      <c r="F16" s="4">
        <f>SUM(F17:F19)</f>
        <v>0</v>
      </c>
      <c r="G16" s="4">
        <f>SUM(G17:G19)</f>
        <v>0</v>
      </c>
      <c r="H16" s="4">
        <f>SUM(H17:H19)</f>
        <v>0</v>
      </c>
    </row>
    <row r="17" spans="1:8">
      <c r="A17" s="37" t="s">
        <v>160</v>
      </c>
      <c r="B17" s="38"/>
      <c r="C17" s="39" t="s">
        <v>25</v>
      </c>
      <c r="D17" s="40"/>
      <c r="E17" s="40"/>
      <c r="F17" s="40"/>
      <c r="G17" s="40"/>
      <c r="H17" s="40"/>
    </row>
    <row r="18" spans="1:8">
      <c r="A18" s="7" t="s">
        <v>26</v>
      </c>
      <c r="B18" s="41" t="s">
        <v>27</v>
      </c>
      <c r="C18" s="8">
        <v>431</v>
      </c>
      <c r="D18" s="9">
        <f>SUM(E18:H18)</f>
        <v>293579.76699999999</v>
      </c>
      <c r="E18" s="11">
        <v>293579.76699999999</v>
      </c>
      <c r="F18" s="10"/>
      <c r="G18" s="10"/>
      <c r="H18" s="12"/>
    </row>
    <row r="19" spans="1:8">
      <c r="A19" s="13"/>
      <c r="B19" s="14" t="s">
        <v>19</v>
      </c>
      <c r="C19" s="15"/>
      <c r="D19" s="15"/>
      <c r="E19" s="15"/>
      <c r="F19" s="15"/>
      <c r="G19" s="15"/>
      <c r="H19" s="16"/>
    </row>
    <row r="20" spans="1:8" ht="22.8">
      <c r="A20" s="1" t="s">
        <v>28</v>
      </c>
      <c r="B20" s="2" t="s">
        <v>3</v>
      </c>
      <c r="C20" s="3" t="s">
        <v>29</v>
      </c>
      <c r="D20" s="4">
        <f t="shared" si="0"/>
        <v>291355.13799999998</v>
      </c>
      <c r="E20" s="4">
        <f>E22+E23+E24</f>
        <v>0</v>
      </c>
      <c r="F20" s="4">
        <f>F21+F23+F24</f>
        <v>0</v>
      </c>
      <c r="G20" s="4">
        <f>G21+G22+G24</f>
        <v>291355.13799999998</v>
      </c>
      <c r="H20" s="4">
        <f>H21+H22+H23</f>
        <v>0</v>
      </c>
    </row>
    <row r="21" spans="1:8">
      <c r="A21" s="1" t="s">
        <v>30</v>
      </c>
      <c r="B21" s="5" t="s">
        <v>0</v>
      </c>
      <c r="C21" s="3" t="s">
        <v>31</v>
      </c>
      <c r="D21" s="4">
        <f t="shared" si="0"/>
        <v>291355.13799999998</v>
      </c>
      <c r="E21" s="17"/>
      <c r="F21" s="6"/>
      <c r="G21" s="6">
        <f>E36</f>
        <v>291355.13799999998</v>
      </c>
      <c r="H21" s="6"/>
    </row>
    <row r="22" spans="1:8">
      <c r="A22" s="1" t="s">
        <v>32</v>
      </c>
      <c r="B22" s="5" t="s">
        <v>1</v>
      </c>
      <c r="C22" s="3" t="s">
        <v>33</v>
      </c>
      <c r="D22" s="4">
        <f t="shared" si="0"/>
        <v>0</v>
      </c>
      <c r="E22" s="6"/>
      <c r="F22" s="17"/>
      <c r="G22" s="6"/>
      <c r="H22" s="6"/>
    </row>
    <row r="23" spans="1:8">
      <c r="A23" s="1" t="s">
        <v>34</v>
      </c>
      <c r="B23" s="5" t="s">
        <v>2</v>
      </c>
      <c r="C23" s="3" t="s">
        <v>35</v>
      </c>
      <c r="D23" s="4">
        <f t="shared" si="0"/>
        <v>0</v>
      </c>
      <c r="E23" s="6"/>
      <c r="F23" s="6"/>
      <c r="G23" s="17"/>
      <c r="H23" s="6"/>
    </row>
    <row r="24" spans="1:8">
      <c r="A24" s="1" t="s">
        <v>36</v>
      </c>
      <c r="B24" s="5" t="s">
        <v>4</v>
      </c>
      <c r="C24" s="3" t="s">
        <v>37</v>
      </c>
      <c r="D24" s="4">
        <f t="shared" si="0"/>
        <v>0</v>
      </c>
      <c r="E24" s="6"/>
      <c r="F24" s="6"/>
      <c r="G24" s="6"/>
      <c r="H24" s="17"/>
    </row>
    <row r="25" spans="1:8" ht="22.8">
      <c r="A25" s="1" t="s">
        <v>38</v>
      </c>
      <c r="B25" s="18" t="s">
        <v>7</v>
      </c>
      <c r="C25" s="3" t="s">
        <v>39</v>
      </c>
      <c r="D25" s="4">
        <f t="shared" si="0"/>
        <v>94345.86</v>
      </c>
      <c r="E25" s="6"/>
      <c r="F25" s="6"/>
      <c r="G25" s="11">
        <v>94345.86</v>
      </c>
      <c r="H25" s="6"/>
    </row>
    <row r="26" spans="1:8">
      <c r="A26" s="1" t="s">
        <v>40</v>
      </c>
      <c r="B26" s="2" t="s">
        <v>41</v>
      </c>
      <c r="C26" s="19" t="s">
        <v>42</v>
      </c>
      <c r="D26" s="4">
        <f t="shared" si="0"/>
        <v>113976.156</v>
      </c>
      <c r="E26" s="4">
        <f>E27+E29+E32+E35</f>
        <v>0</v>
      </c>
      <c r="F26" s="4">
        <f>F27+F29+F32+F35</f>
        <v>0</v>
      </c>
      <c r="G26" s="4">
        <f>G27+G29+G32+G35</f>
        <v>113976.156</v>
      </c>
      <c r="H26" s="4">
        <f>H27+H29+H32+H35</f>
        <v>0</v>
      </c>
    </row>
    <row r="27" spans="1:8" ht="34.200000000000003">
      <c r="A27" s="1" t="s">
        <v>43</v>
      </c>
      <c r="B27" s="5" t="s">
        <v>44</v>
      </c>
      <c r="C27" s="3" t="s">
        <v>45</v>
      </c>
      <c r="D27" s="4">
        <f t="shared" si="0"/>
        <v>0</v>
      </c>
      <c r="E27" s="6"/>
      <c r="F27" s="6"/>
      <c r="G27" s="6"/>
      <c r="H27" s="6"/>
    </row>
    <row r="28" spans="1:8" ht="22.8">
      <c r="A28" s="1" t="s">
        <v>46</v>
      </c>
      <c r="B28" s="20" t="s">
        <v>47</v>
      </c>
      <c r="C28" s="3" t="s">
        <v>48</v>
      </c>
      <c r="D28" s="4">
        <f t="shared" si="0"/>
        <v>0</v>
      </c>
      <c r="E28" s="6"/>
      <c r="F28" s="6"/>
      <c r="G28" s="6"/>
      <c r="H28" s="6"/>
    </row>
    <row r="29" spans="1:8">
      <c r="A29" s="1" t="s">
        <v>49</v>
      </c>
      <c r="B29" s="5" t="s">
        <v>50</v>
      </c>
      <c r="C29" s="3" t="s">
        <v>51</v>
      </c>
      <c r="D29" s="4">
        <f t="shared" si="0"/>
        <v>113976.156</v>
      </c>
      <c r="E29" s="6"/>
      <c r="F29" s="6"/>
      <c r="G29" s="11">
        <f>G30</f>
        <v>113976.156</v>
      </c>
      <c r="H29" s="6"/>
    </row>
    <row r="30" spans="1:8">
      <c r="A30" s="1" t="s">
        <v>52</v>
      </c>
      <c r="B30" s="20" t="s">
        <v>53</v>
      </c>
      <c r="C30" s="3" t="s">
        <v>54</v>
      </c>
      <c r="D30" s="4">
        <f t="shared" si="0"/>
        <v>113976.156</v>
      </c>
      <c r="E30" s="6"/>
      <c r="F30" s="6"/>
      <c r="G30" s="11">
        <v>113976.156</v>
      </c>
      <c r="H30" s="6"/>
    </row>
    <row r="31" spans="1:8" ht="22.8">
      <c r="A31" s="1" t="s">
        <v>55</v>
      </c>
      <c r="B31" s="21" t="s">
        <v>47</v>
      </c>
      <c r="C31" s="3" t="s">
        <v>56</v>
      </c>
      <c r="D31" s="4">
        <f t="shared" si="0"/>
        <v>0</v>
      </c>
      <c r="E31" s="6"/>
      <c r="F31" s="6"/>
      <c r="G31" s="6"/>
      <c r="H31" s="6"/>
    </row>
    <row r="32" spans="1:8" ht="13.8" customHeight="1">
      <c r="A32" s="1" t="s">
        <v>57</v>
      </c>
      <c r="B32" s="5" t="s">
        <v>58</v>
      </c>
      <c r="C32" s="3" t="s">
        <v>59</v>
      </c>
      <c r="D32" s="4">
        <f t="shared" si="0"/>
        <v>0</v>
      </c>
      <c r="E32" s="4">
        <f>SUM(E33:E34)</f>
        <v>0</v>
      </c>
      <c r="F32" s="4">
        <f>SUM(F33:F34)</f>
        <v>0</v>
      </c>
      <c r="G32" s="4">
        <f>SUM(G33:G34)</f>
        <v>0</v>
      </c>
      <c r="H32" s="4">
        <f>SUM(H33:H34)</f>
        <v>0</v>
      </c>
    </row>
    <row r="33" spans="1:8">
      <c r="A33" s="37" t="s">
        <v>161</v>
      </c>
      <c r="B33" s="38"/>
      <c r="C33" s="39" t="s">
        <v>59</v>
      </c>
      <c r="D33" s="40"/>
      <c r="E33" s="40"/>
      <c r="F33" s="40"/>
      <c r="G33" s="40"/>
      <c r="H33" s="40"/>
    </row>
    <row r="34" spans="1:8">
      <c r="A34" s="22"/>
      <c r="B34" s="14" t="s">
        <v>19</v>
      </c>
      <c r="C34" s="15"/>
      <c r="D34" s="15"/>
      <c r="E34" s="15"/>
      <c r="F34" s="15"/>
      <c r="G34" s="15"/>
      <c r="H34" s="16"/>
    </row>
    <row r="35" spans="1:8">
      <c r="A35" s="1" t="s">
        <v>60</v>
      </c>
      <c r="B35" s="23" t="s">
        <v>61</v>
      </c>
      <c r="C35" s="3" t="s">
        <v>62</v>
      </c>
      <c r="D35" s="4">
        <f t="shared" si="0"/>
        <v>0</v>
      </c>
      <c r="E35" s="6"/>
      <c r="F35" s="6"/>
      <c r="G35" s="6"/>
      <c r="H35" s="6"/>
    </row>
    <row r="36" spans="1:8">
      <c r="A36" s="1" t="s">
        <v>63</v>
      </c>
      <c r="B36" s="2" t="s">
        <v>5</v>
      </c>
      <c r="C36" s="3" t="s">
        <v>64</v>
      </c>
      <c r="D36" s="4">
        <f t="shared" si="0"/>
        <v>291355.13799999998</v>
      </c>
      <c r="E36" s="6">
        <f>E18-E39</f>
        <v>291355.13799999998</v>
      </c>
      <c r="F36" s="6"/>
      <c r="G36" s="6"/>
      <c r="H36" s="6"/>
    </row>
    <row r="37" spans="1:8">
      <c r="A37" s="1" t="s">
        <v>65</v>
      </c>
      <c r="B37" s="2" t="s">
        <v>6</v>
      </c>
      <c r="C37" s="3" t="s">
        <v>66</v>
      </c>
      <c r="D37" s="4">
        <f t="shared" si="0"/>
        <v>0</v>
      </c>
      <c r="E37" s="6"/>
      <c r="F37" s="6"/>
      <c r="G37" s="6"/>
      <c r="H37" s="6"/>
    </row>
    <row r="38" spans="1:8" ht="22.8">
      <c r="A38" s="1" t="s">
        <v>67</v>
      </c>
      <c r="B38" s="2" t="s">
        <v>8</v>
      </c>
      <c r="C38" s="3" t="s">
        <v>68</v>
      </c>
      <c r="D38" s="4">
        <f t="shared" si="0"/>
        <v>299733.30299999996</v>
      </c>
      <c r="E38" s="6"/>
      <c r="F38" s="6"/>
      <c r="G38" s="6">
        <f>G21+G11+G25-G29-G40</f>
        <v>299733.30299999996</v>
      </c>
      <c r="H38" s="6"/>
    </row>
    <row r="39" spans="1:8" ht="22.8">
      <c r="A39" s="1" t="s">
        <v>69</v>
      </c>
      <c r="B39" s="2" t="s">
        <v>70</v>
      </c>
      <c r="C39" s="3" t="s">
        <v>71</v>
      </c>
      <c r="D39" s="4">
        <f t="shared" si="0"/>
        <v>14692.511999999999</v>
      </c>
      <c r="E39" s="11">
        <f>E40</f>
        <v>2224.6289999999999</v>
      </c>
      <c r="F39" s="6"/>
      <c r="G39" s="6">
        <f>G40</f>
        <v>12467.883</v>
      </c>
      <c r="H39" s="6"/>
    </row>
    <row r="40" spans="1:8" ht="22.8">
      <c r="A40" s="1" t="s">
        <v>72</v>
      </c>
      <c r="B40" s="5" t="s">
        <v>73</v>
      </c>
      <c r="C40" s="3" t="s">
        <v>74</v>
      </c>
      <c r="D40" s="4">
        <f t="shared" si="0"/>
        <v>14692.511999999999</v>
      </c>
      <c r="E40" s="11">
        <v>2224.6289999999999</v>
      </c>
      <c r="F40" s="6"/>
      <c r="G40" s="11">
        <v>12467.883</v>
      </c>
      <c r="H40" s="6"/>
    </row>
    <row r="41" spans="1:8" ht="22.8">
      <c r="A41" s="1" t="s">
        <v>75</v>
      </c>
      <c r="B41" s="2" t="s">
        <v>76</v>
      </c>
      <c r="C41" s="3" t="s">
        <v>77</v>
      </c>
      <c r="D41" s="4">
        <f t="shared" si="0"/>
        <v>12666.552</v>
      </c>
      <c r="E41" s="6">
        <v>2663.5320000000002</v>
      </c>
      <c r="F41" s="6"/>
      <c r="G41" s="11">
        <v>10003.02</v>
      </c>
      <c r="H41" s="6"/>
    </row>
    <row r="42" spans="1:8" ht="45.6">
      <c r="A42" s="1" t="s">
        <v>78</v>
      </c>
      <c r="B42" s="18" t="s">
        <v>79</v>
      </c>
      <c r="C42" s="3" t="s">
        <v>80</v>
      </c>
      <c r="D42" s="4">
        <f t="shared" si="0"/>
        <v>2025.9599999999991</v>
      </c>
      <c r="E42" s="4">
        <f>E39-E41</f>
        <v>-438.90300000000025</v>
      </c>
      <c r="F42" s="4">
        <f>F39-F41</f>
        <v>0</v>
      </c>
      <c r="G42" s="4">
        <f>G39-G41</f>
        <v>2464.8629999999994</v>
      </c>
      <c r="H42" s="4">
        <f>H39-H41</f>
        <v>0</v>
      </c>
    </row>
    <row r="43" spans="1:8">
      <c r="A43" s="1" t="s">
        <v>81</v>
      </c>
      <c r="B43" s="2" t="s">
        <v>9</v>
      </c>
      <c r="C43" s="3" t="s">
        <v>82</v>
      </c>
      <c r="D43" s="4">
        <f t="shared" si="0"/>
        <v>0</v>
      </c>
      <c r="E43" s="4">
        <f>(E7+E20+E25)-(E26+E36+E37+E38+E39)</f>
        <v>0</v>
      </c>
      <c r="F43" s="4">
        <f>(F7+F20+F25)-(F26+F36+F37+F38+F39)</f>
        <v>0</v>
      </c>
      <c r="G43" s="4">
        <f>(G7+G20+G25)-(G26+G36+G37+G38+G39)</f>
        <v>0</v>
      </c>
      <c r="H43" s="4">
        <f>(H7+H20+H25)-(H26+H36+H37+H38+H39)</f>
        <v>0</v>
      </c>
    </row>
    <row r="44" spans="1:8">
      <c r="A44" s="25" t="s">
        <v>83</v>
      </c>
      <c r="B44" s="26"/>
      <c r="C44" s="26"/>
      <c r="D44" s="26"/>
      <c r="E44" s="26"/>
      <c r="F44" s="26"/>
      <c r="G44" s="26"/>
      <c r="H44" s="27"/>
    </row>
    <row r="45" spans="1:8">
      <c r="A45" s="1" t="s">
        <v>84</v>
      </c>
      <c r="B45" s="2" t="s">
        <v>12</v>
      </c>
      <c r="C45" s="3" t="s">
        <v>85</v>
      </c>
      <c r="D45" s="4">
        <f t="shared" si="0"/>
        <v>42.740034672466727</v>
      </c>
      <c r="E45" s="4">
        <f>E46+E47+E51+E54</f>
        <v>37.561382676560896</v>
      </c>
      <c r="F45" s="4">
        <f>F46+F47+F51+F54</f>
        <v>0</v>
      </c>
      <c r="G45" s="4">
        <f>G46+G47+G51+G54</f>
        <v>5.1786519959058337</v>
      </c>
      <c r="H45" s="4">
        <f>H46+H47+H51+H54</f>
        <v>0</v>
      </c>
    </row>
    <row r="46" spans="1:8">
      <c r="A46" s="1" t="s">
        <v>86</v>
      </c>
      <c r="B46" s="5" t="s">
        <v>14</v>
      </c>
      <c r="C46" s="3" t="s">
        <v>87</v>
      </c>
      <c r="D46" s="4">
        <f t="shared" si="0"/>
        <v>0</v>
      </c>
      <c r="E46" s="6"/>
      <c r="F46" s="6"/>
      <c r="G46" s="6"/>
      <c r="H46" s="6"/>
    </row>
    <row r="47" spans="1:8">
      <c r="A47" s="1" t="s">
        <v>88</v>
      </c>
      <c r="B47" s="5" t="s">
        <v>16</v>
      </c>
      <c r="C47" s="3" t="s">
        <v>89</v>
      </c>
      <c r="D47" s="4">
        <f t="shared" si="0"/>
        <v>5.1786519959058337</v>
      </c>
      <c r="E47" s="4">
        <f>SUM(E48:E50)</f>
        <v>0</v>
      </c>
      <c r="F47" s="4">
        <f>SUM(F48:F50)</f>
        <v>0</v>
      </c>
      <c r="G47" s="4">
        <f>SUM(G48:G50)</f>
        <v>5.1786519959058337</v>
      </c>
      <c r="H47" s="4">
        <f>SUM(H48:H50)</f>
        <v>0</v>
      </c>
    </row>
    <row r="48" spans="1:8">
      <c r="A48" s="37" t="s">
        <v>162</v>
      </c>
      <c r="B48" s="38"/>
      <c r="C48" s="39" t="s">
        <v>89</v>
      </c>
      <c r="D48" s="40"/>
      <c r="E48" s="40"/>
      <c r="F48" s="40"/>
      <c r="G48" s="40"/>
      <c r="H48" s="40"/>
    </row>
    <row r="49" spans="1:8">
      <c r="A49" s="7" t="s">
        <v>90</v>
      </c>
      <c r="B49" s="41" t="s">
        <v>18</v>
      </c>
      <c r="C49" s="8">
        <v>1061</v>
      </c>
      <c r="D49" s="9">
        <f>SUM(E49:H49)</f>
        <v>5.1786519959058337</v>
      </c>
      <c r="E49" s="10"/>
      <c r="F49" s="10"/>
      <c r="G49" s="11">
        <f>G11/((365*24)*(7816/8760))</f>
        <v>5.1786519959058337</v>
      </c>
      <c r="H49" s="12"/>
    </row>
    <row r="50" spans="1:8">
      <c r="A50" s="13"/>
      <c r="B50" s="14" t="s">
        <v>19</v>
      </c>
      <c r="C50" s="15"/>
      <c r="D50" s="15"/>
      <c r="E50" s="15"/>
      <c r="F50" s="15"/>
      <c r="G50" s="15"/>
      <c r="H50" s="16"/>
    </row>
    <row r="51" spans="1:8">
      <c r="A51" s="1" t="s">
        <v>91</v>
      </c>
      <c r="B51" s="5" t="s">
        <v>21</v>
      </c>
      <c r="C51" s="3" t="s">
        <v>92</v>
      </c>
      <c r="D51" s="4">
        <f t="shared" si="0"/>
        <v>0</v>
      </c>
      <c r="E51" s="4">
        <f>SUM(E52:E53)</f>
        <v>0</v>
      </c>
      <c r="F51" s="4">
        <f>SUM(F52:F53)</f>
        <v>0</v>
      </c>
      <c r="G51" s="4">
        <f>SUM(G52:G53)</f>
        <v>0</v>
      </c>
      <c r="H51" s="4">
        <f>SUM(H52:H53)</f>
        <v>0</v>
      </c>
    </row>
    <row r="52" spans="1:8">
      <c r="A52" s="37" t="s">
        <v>163</v>
      </c>
      <c r="B52" s="38"/>
      <c r="C52" s="39" t="s">
        <v>92</v>
      </c>
      <c r="D52" s="40"/>
      <c r="E52" s="40"/>
      <c r="F52" s="40"/>
      <c r="G52" s="40"/>
      <c r="H52" s="40"/>
    </row>
    <row r="53" spans="1:8">
      <c r="A53" s="13"/>
      <c r="B53" s="14" t="s">
        <v>19</v>
      </c>
      <c r="C53" s="15"/>
      <c r="D53" s="15"/>
      <c r="E53" s="15"/>
      <c r="F53" s="15"/>
      <c r="G53" s="15"/>
      <c r="H53" s="16"/>
    </row>
    <row r="54" spans="1:8">
      <c r="A54" s="1" t="s">
        <v>93</v>
      </c>
      <c r="B54" s="5" t="s">
        <v>24</v>
      </c>
      <c r="C54" s="3" t="s">
        <v>94</v>
      </c>
      <c r="D54" s="4">
        <f t="shared" si="0"/>
        <v>37.561382676560896</v>
      </c>
      <c r="E54" s="4">
        <f>SUM(E55:E57)</f>
        <v>37.561382676560896</v>
      </c>
      <c r="F54" s="4">
        <f>SUM(F55:F57)</f>
        <v>0</v>
      </c>
      <c r="G54" s="4">
        <f>SUM(G55:G57)</f>
        <v>0</v>
      </c>
      <c r="H54" s="4">
        <f>SUM(H55:H57)</f>
        <v>0</v>
      </c>
    </row>
    <row r="55" spans="1:8">
      <c r="A55" s="37" t="s">
        <v>164</v>
      </c>
      <c r="B55" s="38"/>
      <c r="C55" s="39" t="s">
        <v>94</v>
      </c>
      <c r="D55" s="40"/>
      <c r="E55" s="40"/>
      <c r="F55" s="40"/>
      <c r="G55" s="40"/>
      <c r="H55" s="40"/>
    </row>
    <row r="56" spans="1:8">
      <c r="A56" s="7" t="s">
        <v>95</v>
      </c>
      <c r="B56" s="41" t="s">
        <v>27</v>
      </c>
      <c r="C56" s="8">
        <v>1461</v>
      </c>
      <c r="D56" s="9">
        <f>SUM(E56:H56)</f>
        <v>37.561382676560896</v>
      </c>
      <c r="E56" s="11">
        <f>E18/((365*24)*(7816/8760))</f>
        <v>37.561382676560896</v>
      </c>
      <c r="F56" s="10"/>
      <c r="G56" s="10"/>
      <c r="H56" s="12"/>
    </row>
    <row r="57" spans="1:8">
      <c r="A57" s="13"/>
      <c r="B57" s="14" t="s">
        <v>19</v>
      </c>
      <c r="C57" s="15"/>
      <c r="D57" s="15"/>
      <c r="E57" s="15"/>
      <c r="F57" s="15"/>
      <c r="G57" s="15"/>
      <c r="H57" s="16"/>
    </row>
    <row r="58" spans="1:8" ht="22.8">
      <c r="A58" s="1" t="s">
        <v>96</v>
      </c>
      <c r="B58" s="2" t="s">
        <v>3</v>
      </c>
      <c r="C58" s="3" t="s">
        <v>97</v>
      </c>
      <c r="D58" s="4">
        <f t="shared" si="0"/>
        <v>37.296848215944458</v>
      </c>
      <c r="E58" s="4">
        <f>E60+E61+E62</f>
        <v>0</v>
      </c>
      <c r="F58" s="4">
        <f>F59+F61+F62</f>
        <v>0</v>
      </c>
      <c r="G58" s="4">
        <f>G59+G60+G62</f>
        <v>37.296848215944458</v>
      </c>
      <c r="H58" s="4">
        <f>H59+H60+H61</f>
        <v>0</v>
      </c>
    </row>
    <row r="59" spans="1:8">
      <c r="A59" s="1" t="s">
        <v>98</v>
      </c>
      <c r="B59" s="5" t="s">
        <v>0</v>
      </c>
      <c r="C59" s="3" t="s">
        <v>99</v>
      </c>
      <c r="D59" s="4">
        <f t="shared" si="0"/>
        <v>37.296848215944458</v>
      </c>
      <c r="E59" s="17"/>
      <c r="F59" s="6"/>
      <c r="G59" s="11">
        <f>E74</f>
        <v>37.296848215944458</v>
      </c>
      <c r="H59" s="6"/>
    </row>
    <row r="60" spans="1:8">
      <c r="A60" s="1" t="s">
        <v>100</v>
      </c>
      <c r="B60" s="5" t="s">
        <v>1</v>
      </c>
      <c r="C60" s="3" t="s">
        <v>101</v>
      </c>
      <c r="D60" s="4">
        <f t="shared" si="0"/>
        <v>0</v>
      </c>
      <c r="E60" s="6"/>
      <c r="F60" s="24"/>
      <c r="G60" s="6"/>
      <c r="H60" s="6"/>
    </row>
    <row r="61" spans="1:8">
      <c r="A61" s="1" t="s">
        <v>102</v>
      </c>
      <c r="B61" s="5" t="s">
        <v>2</v>
      </c>
      <c r="C61" s="3" t="s">
        <v>103</v>
      </c>
      <c r="D61" s="4">
        <f t="shared" si="0"/>
        <v>0</v>
      </c>
      <c r="E61" s="6"/>
      <c r="F61" s="6"/>
      <c r="G61" s="17"/>
      <c r="H61" s="6"/>
    </row>
    <row r="62" spans="1:8">
      <c r="A62" s="1" t="s">
        <v>104</v>
      </c>
      <c r="B62" s="5" t="s">
        <v>4</v>
      </c>
      <c r="C62" s="3" t="s">
        <v>105</v>
      </c>
      <c r="D62" s="4">
        <f t="shared" si="0"/>
        <v>0</v>
      </c>
      <c r="E62" s="6"/>
      <c r="F62" s="6"/>
      <c r="G62" s="6"/>
      <c r="H62" s="17"/>
    </row>
    <row r="63" spans="1:8" ht="22.8">
      <c r="A63" s="1" t="s">
        <v>106</v>
      </c>
      <c r="B63" s="18" t="s">
        <v>7</v>
      </c>
      <c r="C63" s="3" t="s">
        <v>107</v>
      </c>
      <c r="D63" s="4">
        <f t="shared" si="0"/>
        <v>11.015000000000001</v>
      </c>
      <c r="E63" s="6"/>
      <c r="F63" s="6"/>
      <c r="G63" s="6">
        <v>11.015000000000001</v>
      </c>
      <c r="H63" s="6"/>
    </row>
    <row r="64" spans="1:8">
      <c r="A64" s="1" t="s">
        <v>108</v>
      </c>
      <c r="B64" s="2" t="s">
        <v>41</v>
      </c>
      <c r="C64" s="19" t="s">
        <v>109</v>
      </c>
      <c r="D64" s="4">
        <f t="shared" si="0"/>
        <v>16.366008443180839</v>
      </c>
      <c r="E64" s="4">
        <f>E65+E67+E70+E73</f>
        <v>0</v>
      </c>
      <c r="F64" s="4">
        <f>F65+F67+F70+F73</f>
        <v>0</v>
      </c>
      <c r="G64" s="4">
        <f>G65+G67+G70+G73</f>
        <v>16.366008443180839</v>
      </c>
      <c r="H64" s="4">
        <f>H65+H67+H70+H73</f>
        <v>0</v>
      </c>
    </row>
    <row r="65" spans="1:8" ht="34.200000000000003">
      <c r="A65" s="1" t="s">
        <v>110</v>
      </c>
      <c r="B65" s="5" t="s">
        <v>44</v>
      </c>
      <c r="C65" s="3" t="s">
        <v>111</v>
      </c>
      <c r="D65" s="4">
        <f t="shared" si="0"/>
        <v>0</v>
      </c>
      <c r="E65" s="6"/>
      <c r="F65" s="6"/>
      <c r="G65" s="6"/>
      <c r="H65" s="6"/>
    </row>
    <row r="66" spans="1:8" ht="22.8">
      <c r="A66" s="1" t="s">
        <v>112</v>
      </c>
      <c r="B66" s="20" t="s">
        <v>47</v>
      </c>
      <c r="C66" s="3" t="s">
        <v>113</v>
      </c>
      <c r="D66" s="4">
        <f t="shared" si="0"/>
        <v>0</v>
      </c>
      <c r="E66" s="6"/>
      <c r="F66" s="6"/>
      <c r="G66" s="6"/>
      <c r="H66" s="6"/>
    </row>
    <row r="67" spans="1:8">
      <c r="A67" s="1" t="s">
        <v>114</v>
      </c>
      <c r="B67" s="5" t="s">
        <v>50</v>
      </c>
      <c r="C67" s="3" t="s">
        <v>115</v>
      </c>
      <c r="D67" s="4">
        <f t="shared" si="0"/>
        <v>16.366008443180839</v>
      </c>
      <c r="E67" s="6"/>
      <c r="F67" s="6"/>
      <c r="G67" s="6">
        <f>G68</f>
        <v>16.366008443180839</v>
      </c>
      <c r="H67" s="6"/>
    </row>
    <row r="68" spans="1:8">
      <c r="A68" s="1" t="s">
        <v>116</v>
      </c>
      <c r="B68" s="20" t="s">
        <v>53</v>
      </c>
      <c r="C68" s="3" t="s">
        <v>117</v>
      </c>
      <c r="D68" s="4">
        <f t="shared" si="0"/>
        <v>16.366008443180839</v>
      </c>
      <c r="E68" s="6"/>
      <c r="F68" s="6"/>
      <c r="G68" s="11">
        <f>G30/((365*24)*0.795)</f>
        <v>16.366008443180839</v>
      </c>
      <c r="H68" s="6"/>
    </row>
    <row r="69" spans="1:8" ht="22.8">
      <c r="A69" s="1" t="s">
        <v>118</v>
      </c>
      <c r="B69" s="21" t="s">
        <v>47</v>
      </c>
      <c r="C69" s="3" t="s">
        <v>119</v>
      </c>
      <c r="D69" s="4">
        <f t="shared" si="0"/>
        <v>0</v>
      </c>
      <c r="E69" s="6"/>
      <c r="F69" s="6"/>
      <c r="G69" s="6"/>
      <c r="H69" s="6"/>
    </row>
    <row r="70" spans="1:8">
      <c r="A70" s="1" t="s">
        <v>120</v>
      </c>
      <c r="B70" s="5" t="s">
        <v>58</v>
      </c>
      <c r="C70" s="3" t="s">
        <v>121</v>
      </c>
      <c r="D70" s="4">
        <f t="shared" si="0"/>
        <v>0</v>
      </c>
      <c r="E70" s="4">
        <f>SUM(E71:E72)</f>
        <v>0</v>
      </c>
      <c r="F70" s="4">
        <f>SUM(F71:F72)</f>
        <v>0</v>
      </c>
      <c r="G70" s="4">
        <f>SUM(G71:G72)</f>
        <v>0</v>
      </c>
      <c r="H70" s="4">
        <f>SUM(H71:H72)</f>
        <v>0</v>
      </c>
    </row>
    <row r="71" spans="1:8">
      <c r="A71" s="37" t="s">
        <v>165</v>
      </c>
      <c r="B71" s="38"/>
      <c r="C71" s="39" t="s">
        <v>121</v>
      </c>
      <c r="D71" s="40"/>
      <c r="E71" s="40"/>
      <c r="F71" s="40"/>
      <c r="G71" s="40"/>
      <c r="H71" s="40"/>
    </row>
    <row r="72" spans="1:8">
      <c r="A72" s="13"/>
      <c r="B72" s="14" t="s">
        <v>19</v>
      </c>
      <c r="C72" s="15"/>
      <c r="D72" s="15"/>
      <c r="E72" s="15"/>
      <c r="F72" s="15"/>
      <c r="G72" s="15"/>
      <c r="H72" s="16"/>
    </row>
    <row r="73" spans="1:8">
      <c r="A73" s="1" t="s">
        <v>122</v>
      </c>
      <c r="B73" s="23" t="s">
        <v>61</v>
      </c>
      <c r="C73" s="3" t="s">
        <v>123</v>
      </c>
      <c r="D73" s="4">
        <f t="shared" si="0"/>
        <v>0</v>
      </c>
      <c r="E73" s="6"/>
      <c r="F73" s="6"/>
      <c r="G73" s="6"/>
      <c r="H73" s="6"/>
    </row>
    <row r="74" spans="1:8">
      <c r="A74" s="1" t="s">
        <v>124</v>
      </c>
      <c r="B74" s="2" t="s">
        <v>5</v>
      </c>
      <c r="C74" s="3" t="s">
        <v>125</v>
      </c>
      <c r="D74" s="4">
        <f t="shared" si="0"/>
        <v>37.296848215944458</v>
      </c>
      <c r="E74" s="11">
        <f>E56-E77</f>
        <v>37.296848215944458</v>
      </c>
      <c r="F74" s="6"/>
      <c r="G74" s="6"/>
      <c r="H74" s="6"/>
    </row>
    <row r="75" spans="1:8">
      <c r="A75" s="1" t="s">
        <v>126</v>
      </c>
      <c r="B75" s="2" t="s">
        <v>6</v>
      </c>
      <c r="C75" s="3" t="s">
        <v>127</v>
      </c>
      <c r="D75" s="4">
        <f t="shared" si="0"/>
        <v>0</v>
      </c>
      <c r="E75" s="6"/>
      <c r="F75" s="6"/>
      <c r="G75" s="6"/>
      <c r="H75" s="6"/>
    </row>
    <row r="76" spans="1:8" ht="22.8">
      <c r="A76" s="1" t="s">
        <v>128</v>
      </c>
      <c r="B76" s="2" t="s">
        <v>8</v>
      </c>
      <c r="C76" s="3" t="s">
        <v>129</v>
      </c>
      <c r="D76" s="4">
        <f t="shared" si="0"/>
        <v>35.641802582762551</v>
      </c>
      <c r="E76" s="6"/>
      <c r="F76" s="6"/>
      <c r="G76" s="11">
        <f>G38/(365*24*0.96)</f>
        <v>35.641802582762551</v>
      </c>
      <c r="H76" s="6"/>
    </row>
    <row r="77" spans="1:8" ht="22.8">
      <c r="A77" s="1" t="s">
        <v>130</v>
      </c>
      <c r="B77" s="2" t="s">
        <v>70</v>
      </c>
      <c r="C77" s="3" t="s">
        <v>131</v>
      </c>
      <c r="D77" s="4">
        <f t="shared" si="0"/>
        <v>1.7471118721461187</v>
      </c>
      <c r="E77" s="6">
        <f>E78</f>
        <v>0.26453446061643832</v>
      </c>
      <c r="F77" s="6"/>
      <c r="G77" s="6">
        <f>G78</f>
        <v>1.4825774115296804</v>
      </c>
      <c r="H77" s="6"/>
    </row>
    <row r="78" spans="1:8">
      <c r="A78" s="1" t="s">
        <v>132</v>
      </c>
      <c r="B78" s="5" t="s">
        <v>133</v>
      </c>
      <c r="C78" s="3" t="s">
        <v>134</v>
      </c>
      <c r="D78" s="4">
        <f t="shared" si="0"/>
        <v>1.7471118721461187</v>
      </c>
      <c r="E78" s="11">
        <f>E40/(365*24*0.96)</f>
        <v>0.26453446061643832</v>
      </c>
      <c r="F78" s="6"/>
      <c r="G78" s="11">
        <f>G40/(365*24*0.96)</f>
        <v>1.4825774115296804</v>
      </c>
      <c r="H78" s="6"/>
    </row>
    <row r="79" spans="1:8" ht="22.8">
      <c r="A79" s="1" t="s">
        <v>135</v>
      </c>
      <c r="B79" s="2" t="s">
        <v>76</v>
      </c>
      <c r="C79" s="3" t="s">
        <v>136</v>
      </c>
      <c r="D79" s="4">
        <f t="shared" si="0"/>
        <v>1.5697000000000001</v>
      </c>
      <c r="E79" s="6">
        <v>0.24801857551371537</v>
      </c>
      <c r="F79" s="6"/>
      <c r="G79" s="6">
        <v>1.3216814244862847</v>
      </c>
      <c r="H79" s="6"/>
    </row>
    <row r="80" spans="1:8" ht="45.6">
      <c r="A80" s="1" t="s">
        <v>137</v>
      </c>
      <c r="B80" s="18" t="s">
        <v>79</v>
      </c>
      <c r="C80" s="3" t="s">
        <v>138</v>
      </c>
      <c r="D80" s="4">
        <f t="shared" si="0"/>
        <v>0.17741187214611864</v>
      </c>
      <c r="E80" s="4">
        <f>E77-E79</f>
        <v>1.6515885102722949E-2</v>
      </c>
      <c r="F80" s="4">
        <f>F77-F79</f>
        <v>0</v>
      </c>
      <c r="G80" s="4">
        <f>G77-G79</f>
        <v>0.16089598704339569</v>
      </c>
      <c r="H80" s="4">
        <f>H77-H79</f>
        <v>0</v>
      </c>
    </row>
    <row r="81" spans="1:8">
      <c r="A81" s="1" t="s">
        <v>139</v>
      </c>
      <c r="B81" s="2" t="s">
        <v>9</v>
      </c>
      <c r="C81" s="3" t="s">
        <v>140</v>
      </c>
      <c r="D81" s="4">
        <f t="shared" si="0"/>
        <v>1.117743772169888E-4</v>
      </c>
      <c r="E81" s="4">
        <f>(E45+E58+E63)-(E64+E74+E75+E76+E77)</f>
        <v>0</v>
      </c>
      <c r="F81" s="4">
        <f>(F45+F58+F63)-(F64+F74+F75+F76+F77)</f>
        <v>0</v>
      </c>
      <c r="G81" s="4">
        <f>(G45+G58+G63)-(G64+G74+G75+G76+G77)</f>
        <v>1.117743772169888E-4</v>
      </c>
      <c r="H81" s="4">
        <f>(H45+H58+H63)-(H64+H74+H75+H76+H77)</f>
        <v>0</v>
      </c>
    </row>
    <row r="82" spans="1:8">
      <c r="A82" s="25" t="s">
        <v>141</v>
      </c>
      <c r="B82" s="26"/>
      <c r="C82" s="26"/>
      <c r="D82" s="26"/>
      <c r="E82" s="26"/>
      <c r="F82" s="26"/>
      <c r="G82" s="26"/>
      <c r="H82" s="27"/>
    </row>
    <row r="83" spans="1:8">
      <c r="A83" s="1" t="s">
        <v>142</v>
      </c>
      <c r="B83" s="2" t="s">
        <v>143</v>
      </c>
      <c r="C83" s="3" t="s">
        <v>144</v>
      </c>
      <c r="D83" s="4">
        <f t="shared" si="0"/>
        <v>13.419</v>
      </c>
      <c r="E83" s="6"/>
      <c r="F83" s="6"/>
      <c r="G83" s="11">
        <v>13.419</v>
      </c>
      <c r="H83" s="6"/>
    </row>
    <row r="84" spans="1:8">
      <c r="A84" s="1" t="s">
        <v>145</v>
      </c>
      <c r="B84" s="2" t="s">
        <v>146</v>
      </c>
      <c r="C84" s="3" t="s">
        <v>147</v>
      </c>
      <c r="D84" s="4">
        <f t="shared" si="0"/>
        <v>37.99</v>
      </c>
      <c r="E84" s="6"/>
      <c r="F84" s="6"/>
      <c r="G84" s="11">
        <v>37.99</v>
      </c>
      <c r="H84" s="6"/>
    </row>
    <row r="85" spans="1:8">
      <c r="A85" s="1" t="s">
        <v>148</v>
      </c>
      <c r="B85" s="2" t="s">
        <v>149</v>
      </c>
      <c r="C85" s="3" t="s">
        <v>150</v>
      </c>
      <c r="D85" s="4">
        <f t="shared" si="0"/>
        <v>0</v>
      </c>
      <c r="E85" s="6"/>
      <c r="F85" s="6"/>
      <c r="G85" s="6"/>
      <c r="H85" s="6"/>
    </row>
  </sheetData>
  <mergeCells count="9">
    <mergeCell ref="A82:H82"/>
    <mergeCell ref="B1:H1"/>
    <mergeCell ref="A3:A4"/>
    <mergeCell ref="B3:B4"/>
    <mergeCell ref="C3:C4"/>
    <mergeCell ref="D3:D4"/>
    <mergeCell ref="E3:H3"/>
    <mergeCell ref="A6:H6"/>
    <mergeCell ref="A44:H44"/>
  </mergeCells>
  <dataValidations count="2">
    <dataValidation type="decimal" allowBlank="1" showErrorMessage="1" errorTitle="Ошибка" error="Допускается ввод только действительных чисел!" sqref="D20:H33 D45:H49 D13:H14 D51:H52 D16:H18 D35:H43 D58:H71 D73:H81 D7:H11 D54:H56 D83:H85">
      <formula1>-9.99999999999999E+23</formula1>
      <formula2>9.99999999999999E+23</formula2>
    </dataValidation>
    <dataValidation allowBlank="1" showInputMessage="1" promptTitle="Ввод" prompt="Для выбора организации необходимо два раза нажать левую клавишу мыши!" sqref="B18 B49 B56 B11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Киноль</dc:creator>
  <cp:lastModifiedBy>Киноль</cp:lastModifiedBy>
  <dcterms:created xsi:type="dcterms:W3CDTF">2017-03-02T03:29:31Z</dcterms:created>
  <dcterms:modified xsi:type="dcterms:W3CDTF">2020-03-03T06:21:32Z</dcterms:modified>
</cp:coreProperties>
</file>